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0" yWindow="0" windowWidth="22260" windowHeight="12648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E77" i="1" l="1"/>
  <c r="D76" i="1"/>
  <c r="D79" i="1" s="1"/>
  <c r="C76" i="1"/>
  <c r="E75" i="1"/>
  <c r="E74" i="1"/>
  <c r="E73" i="1"/>
  <c r="E72" i="1"/>
  <c r="E71" i="1"/>
  <c r="C69" i="1"/>
  <c r="E69" i="1" s="1"/>
  <c r="E68" i="1"/>
  <c r="E67" i="1"/>
  <c r="E66" i="1"/>
  <c r="E65" i="1"/>
  <c r="E64" i="1"/>
  <c r="E63" i="1"/>
  <c r="E62" i="1"/>
  <c r="E59" i="1"/>
  <c r="E58" i="1"/>
  <c r="E57" i="1"/>
  <c r="E56" i="1"/>
  <c r="E55" i="1"/>
  <c r="E54" i="1"/>
  <c r="E21" i="1"/>
  <c r="E20" i="1" s="1"/>
  <c r="E23" i="1" s="1"/>
  <c r="D20" i="1"/>
  <c r="F16" i="1"/>
  <c r="F14" i="1" s="1"/>
  <c r="C16" i="1"/>
  <c r="C15" i="1"/>
  <c r="C14" i="1" l="1"/>
  <c r="E76" i="1"/>
  <c r="E79" i="1" s="1"/>
  <c r="D82" i="1" s="1"/>
  <c r="C20" i="1"/>
  <c r="C79" i="1"/>
</calcChain>
</file>

<file path=xl/sharedStrings.xml><?xml version="1.0" encoding="utf-8"?>
<sst xmlns="http://schemas.openxmlformats.org/spreadsheetml/2006/main" count="60" uniqueCount="51">
  <si>
    <r>
      <rPr>
        <b/>
        <sz val="11"/>
        <color theme="1"/>
        <rFont val="Calibri"/>
        <family val="2"/>
        <charset val="204"/>
        <scheme val="minor"/>
      </rPr>
      <t>К вопросу № 2</t>
    </r>
    <r>
      <rPr>
        <sz val="11"/>
        <color theme="1"/>
        <rFont val="Calibri"/>
        <family val="2"/>
        <scheme val="minor"/>
      </rPr>
      <t xml:space="preserve">  " Утверждение отчета об</t>
    </r>
  </si>
  <si>
    <t>дополнит                  поступления</t>
  </si>
  <si>
    <t>руб</t>
  </si>
  <si>
    <t></t>
  </si>
  <si>
    <t xml:space="preserve">ДОХОДЫ И ПОСТУПЛЕНИЯ (НАЧИСЛЕННЫЕ по квитанциям ПЛАТЕЖИ СОБСТВЕННИКАМ ЗА СОДЕРЖАНИЕ И РЕМОНТ) </t>
  </si>
  <si>
    <t>РАСХОДЫ ПО СМЕТЕ НА СОДЕРЖАНИЕ И РЕМОНТ</t>
  </si>
  <si>
    <t>ПОСТУПЛЕНИЯ ОТ ПЛАТНЫХ ЖИЛИЩНО-КОММУН УСЛУГ</t>
  </si>
  <si>
    <t>ДОХОДЫ ОТ РАЗМЕЩЕНИЯ РЕКЛАМЫ</t>
  </si>
  <si>
    <t xml:space="preserve">ИТОГО ПО СМЕТЕ </t>
  </si>
  <si>
    <r>
      <t xml:space="preserve">экономия (+), </t>
    </r>
    <r>
      <rPr>
        <b/>
        <sz val="11"/>
        <color rgb="FFFF0000"/>
        <rFont val="Calibri"/>
        <family val="2"/>
        <charset val="204"/>
        <scheme val="minor"/>
      </rPr>
      <t>перерасход (-</t>
    </r>
    <r>
      <rPr>
        <b/>
        <sz val="11"/>
        <color theme="1"/>
        <rFont val="Calibri"/>
        <family val="2"/>
        <charset val="204"/>
        <scheme val="minor"/>
      </rPr>
      <t>)</t>
    </r>
  </si>
  <si>
    <t>1. АДМИНИСТРАТИВНО-УПРАВЛЕНЧЕСКИЕ РАСХОДЫ</t>
  </si>
  <si>
    <t xml:space="preserve"> - экономия</t>
  </si>
  <si>
    <t>Ст. "Судебные расх, госпошлина, БТИ, штрафные санкции(пожарная,ГУИС,Молжилинспекция)"</t>
  </si>
  <si>
    <t>в т.ч. Орг.мероприятия,проведение собраний</t>
  </si>
  <si>
    <t>услуги связи,почт.расходы</t>
  </si>
  <si>
    <t>ПО(1С),ком.банка,ККМ,Такском</t>
  </si>
  <si>
    <t>Суд.расходы,госпошлина, БТИ,разреш.</t>
  </si>
  <si>
    <t>Абон. юрид.обслуживание</t>
  </si>
  <si>
    <t xml:space="preserve">2. ТЕХНИЧЕСКОЕ ОБСЛУЖИВАНИЕ </t>
  </si>
  <si>
    <t xml:space="preserve">Ст. "Расходные материалы, комплектующие,  текущий (мелкий) ремонт" </t>
  </si>
  <si>
    <t>Ст. " Ремонт подьездов,ТО и тек. ремонт систем водоснабжения, отопления, электроснабжения" - эконмия образовалсь за счет  не проведения тек.ремонта по паркингу</t>
  </si>
  <si>
    <t>в т.ч.канцелярские расходы</t>
  </si>
  <si>
    <t>чистка ковров</t>
  </si>
  <si>
    <t>Вост.насажд.,грунд,удобрен.,</t>
  </si>
  <si>
    <t>Инсрументы,спецодежда</t>
  </si>
  <si>
    <t>Инвентарь,моющ.ср-ва</t>
  </si>
  <si>
    <t>ТО Домофон</t>
  </si>
  <si>
    <t>ТО поломоечн.машины</t>
  </si>
  <si>
    <t>3.  ЭКСПЛУАТАЦИОННЫЕ МЕРОПРИЯТИЯ</t>
  </si>
  <si>
    <t>ст "увеличение тарифа с 01.07.2017год по обслуживающим организациям,(вывоз мусора,ТО пож.системы,ТО лифтов)- перерасход</t>
  </si>
  <si>
    <t>в.т.ч.ТО Лифтов</t>
  </si>
  <si>
    <t>Оплата зап.час.по ТО лифтов</t>
  </si>
  <si>
    <t>Вывоз мусора</t>
  </si>
  <si>
    <t>Обслуживанте пож.системы</t>
  </si>
  <si>
    <t>4. СЛУЖБА КОНТРОЛЯ</t>
  </si>
  <si>
    <t>Услуги охраны</t>
  </si>
  <si>
    <t>ИТОГО</t>
  </si>
  <si>
    <t xml:space="preserve"> исполнении сметы доходов и расходов за 10 месяцев 2018 год"</t>
  </si>
  <si>
    <t xml:space="preserve">ИСПОЛНЕНИЕ СМЕТЫ ДОХОДОВ И РАСХОДОВ НА ОБСЛУЖИВАНИЕ ЖК "Корона-ЭЙР" за  10 месяцев 2018 г. </t>
  </si>
  <si>
    <t xml:space="preserve"> по данным бухгалтерского учета на 01.11.18 г. </t>
  </si>
  <si>
    <t>на 31.10.2018г.</t>
  </si>
  <si>
    <t>2018 год - по смете</t>
  </si>
  <si>
    <t>2018 год - факт</t>
  </si>
  <si>
    <t>План  по смете 2018 год</t>
  </si>
  <si>
    <t>общедолевая собственность (по ставке 2018 г.)</t>
  </si>
  <si>
    <t>содержание частных машиномест (по ставке 2018 г.)</t>
  </si>
  <si>
    <r>
      <t xml:space="preserve">Исполнение  сметы </t>
    </r>
    <r>
      <rPr>
        <b/>
        <u/>
        <sz val="16"/>
        <color rgb="FFFF0000"/>
        <rFont val="Arial"/>
        <family val="2"/>
        <charset val="204"/>
      </rPr>
      <t>расходов</t>
    </r>
    <r>
      <rPr>
        <b/>
        <sz val="16"/>
        <color theme="1"/>
        <rFont val="Arial"/>
        <family val="2"/>
        <charset val="204"/>
      </rPr>
      <t xml:space="preserve"> на обслуживание ЖК «КОРОНА-ЭЙР» за 10 месяцев 2018г.</t>
    </r>
  </si>
  <si>
    <t>2018 год - факт (10 мес.)</t>
  </si>
  <si>
    <t>расходы в части паркинга</t>
  </si>
  <si>
    <t>Покрытие дефицита сметы доходов и расходов -2018</t>
  </si>
  <si>
    <t>ОСТАТОК СРЕДСТВ  на 01.11.18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</si>
</sst>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b/>
      <u/>
      <sz val="16"/>
      <color rgb="FFFF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1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49" fontId="5" fillId="0" borderId="0" xfId="0" applyNumberFormat="1" applyFont="1" applyAlignment="1">
      <alignment horizontal="right"/>
    </xf>
    <xf numFmtId="0" fontId="1" fillId="2" borderId="0" xfId="0" applyFont="1" applyFill="1" applyAlignment="1">
      <alignment wrapText="1"/>
    </xf>
    <xf numFmtId="3" fontId="1" fillId="2" borderId="0" xfId="0" applyNumberFormat="1" applyFont="1" applyFill="1"/>
    <xf numFmtId="3" fontId="0" fillId="2" borderId="0" xfId="0" applyNumberFormat="1" applyFill="1" applyAlignment="1">
      <alignment horizontal="center"/>
    </xf>
    <xf numFmtId="2" fontId="1" fillId="0" borderId="2" xfId="0" applyNumberFormat="1" applyFont="1" applyBorder="1"/>
    <xf numFmtId="3" fontId="6" fillId="2" borderId="0" xfId="0" applyNumberFormat="1" applyFont="1" applyFill="1"/>
    <xf numFmtId="3" fontId="0" fillId="2" borderId="0" xfId="0" applyNumberFormat="1" applyFill="1"/>
    <xf numFmtId="0" fontId="0" fillId="0" borderId="4" xfId="0" applyBorder="1"/>
    <xf numFmtId="2" fontId="0" fillId="0" borderId="4" xfId="0" applyNumberFormat="1" applyBorder="1"/>
    <xf numFmtId="0" fontId="1" fillId="0" borderId="0" xfId="0" applyFont="1"/>
    <xf numFmtId="164" fontId="1" fillId="2" borderId="0" xfId="0" applyNumberFormat="1" applyFont="1" applyFill="1" applyAlignment="1">
      <alignment horizontal="right"/>
    </xf>
    <xf numFmtId="0" fontId="0" fillId="0" borderId="1" xfId="0" applyBorder="1"/>
    <xf numFmtId="3" fontId="1" fillId="2" borderId="1" xfId="0" applyNumberFormat="1" applyFont="1" applyFill="1" applyBorder="1"/>
    <xf numFmtId="164" fontId="1" fillId="2" borderId="1" xfId="0" applyNumberFormat="1" applyFont="1" applyFill="1" applyBorder="1" applyAlignment="1">
      <alignment horizontal="right"/>
    </xf>
    <xf numFmtId="0" fontId="0" fillId="0" borderId="3" xfId="0" applyBorder="1"/>
    <xf numFmtId="3" fontId="0" fillId="0" borderId="0" xfId="0" applyNumberFormat="1"/>
    <xf numFmtId="0" fontId="7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1" fillId="2" borderId="0" xfId="0" applyFont="1" applyFill="1" applyAlignment="1">
      <alignment horizontal="right" wrapText="1"/>
    </xf>
    <xf numFmtId="0" fontId="4" fillId="2" borderId="0" xfId="0" applyFont="1" applyFill="1" applyBorder="1" applyAlignment="1">
      <alignment horizontal="center"/>
    </xf>
    <xf numFmtId="3" fontId="1" fillId="0" borderId="5" xfId="0" applyNumberFormat="1" applyFont="1" applyBorder="1"/>
    <xf numFmtId="3" fontId="1" fillId="0" borderId="5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164" fontId="1" fillId="0" borderId="5" xfId="0" applyNumberFormat="1" applyFont="1" applyBorder="1" applyAlignment="1">
      <alignment horizontal="right"/>
    </xf>
    <xf numFmtId="3" fontId="1" fillId="2" borderId="5" xfId="0" applyNumberFormat="1" applyFont="1" applyFill="1" applyBorder="1"/>
    <xf numFmtId="0" fontId="0" fillId="0" borderId="0" xfId="0" applyFill="1" applyBorder="1"/>
    <xf numFmtId="3" fontId="0" fillId="2" borderId="0" xfId="0" applyNumberFormat="1" applyFill="1" applyAlignment="1">
      <alignment horizontal="right"/>
    </xf>
    <xf numFmtId="0" fontId="0" fillId="0" borderId="0" xfId="0" applyBorder="1"/>
    <xf numFmtId="3" fontId="0" fillId="0" borderId="0" xfId="0" applyNumberFormat="1" applyFill="1" applyBorder="1"/>
    <xf numFmtId="3" fontId="0" fillId="2" borderId="0" xfId="0" applyNumberFormat="1" applyFill="1" applyBorder="1"/>
    <xf numFmtId="0" fontId="0" fillId="0" borderId="0" xfId="0" applyBorder="1" applyAlignment="1">
      <alignment horizontal="right"/>
    </xf>
    <xf numFmtId="0" fontId="1" fillId="0" borderId="6" xfId="0" applyFont="1" applyBorder="1"/>
    <xf numFmtId="0" fontId="0" fillId="0" borderId="6" xfId="0" applyBorder="1"/>
    <xf numFmtId="3" fontId="0" fillId="0" borderId="6" xfId="0" applyNumberForma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1" fillId="3" borderId="0" xfId="0" applyFont="1" applyFill="1"/>
    <xf numFmtId="0" fontId="1" fillId="3" borderId="0" xfId="0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0" fontId="1" fillId="3" borderId="0" xfId="0" applyFont="1" applyFill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3" fontId="1" fillId="2" borderId="0" xfId="0" applyNumberFormat="1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20</xdr:row>
      <xdr:rowOff>85725</xdr:rowOff>
    </xdr:from>
    <xdr:to>
      <xdr:col>3</xdr:col>
      <xdr:colOff>133350</xdr:colOff>
      <xdr:row>21</xdr:row>
      <xdr:rowOff>257175</xdr:rowOff>
    </xdr:to>
    <xdr:sp macro="" textlink="">
      <xdr:nvSpPr>
        <xdr:cNvPr id="2" name="Правая фигурная скобка 1">
          <a:extLst>
            <a:ext uri="{FF2B5EF4-FFF2-40B4-BE49-F238E27FC236}">
              <a16:creationId xmlns:a16="http://schemas.microsoft.com/office/drawing/2014/main" xmlns="" id="{A263C44B-DB66-4B9D-BDCB-B5FE6DBB46A4}"/>
            </a:ext>
          </a:extLst>
        </xdr:cNvPr>
        <xdr:cNvSpPr/>
      </xdr:nvSpPr>
      <xdr:spPr>
        <a:xfrm>
          <a:off x="7334250" y="4581525"/>
          <a:ext cx="104775" cy="4857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28575</xdr:colOff>
      <xdr:row>20</xdr:row>
      <xdr:rowOff>85725</xdr:rowOff>
    </xdr:from>
    <xdr:to>
      <xdr:col>3</xdr:col>
      <xdr:colOff>133350</xdr:colOff>
      <xdr:row>21</xdr:row>
      <xdr:rowOff>257175</xdr:rowOff>
    </xdr:to>
    <xdr:sp macro="" textlink="">
      <xdr:nvSpPr>
        <xdr:cNvPr id="4" name="Правая фигурная скобка 3">
          <a:extLst>
            <a:ext uri="{FF2B5EF4-FFF2-40B4-BE49-F238E27FC236}">
              <a16:creationId xmlns:a16="http://schemas.microsoft.com/office/drawing/2014/main" xmlns="" id="{0FB03AF4-B99D-4814-952B-124EACAA165E}"/>
            </a:ext>
          </a:extLst>
        </xdr:cNvPr>
        <xdr:cNvSpPr/>
      </xdr:nvSpPr>
      <xdr:spPr>
        <a:xfrm>
          <a:off x="7334250" y="4581525"/>
          <a:ext cx="104775" cy="4857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7;&#1082;&#1088;&#1077;&#1090;&#1072;&#1088;&#1100;%20&#1058;&#1057;&#1046;/Documents/_Protection_2.0.9.188/Pictures/buh/&#1057;&#1084;&#1077;&#1090;&#1072;%202016-2017/&#1057;&#1084;&#1077;&#1090;&#1072;-2016%20&#1080;&#1089;&#1087;&#1086;&#1083;&#1085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в печать"/>
      <sheetName val="ипс2017"/>
      <sheetName val="исп.сметы 2018 для ОВ"/>
      <sheetName val="в печать 1"/>
      <sheetName val="стерхи"/>
      <sheetName val="ОСВ"/>
      <sheetName val="ОСВ сч 20"/>
      <sheetName val="ОСВ сч 26"/>
      <sheetName val="Дт 26 - Кт 60"/>
      <sheetName val="ОСВ сч 91"/>
      <sheetName val="сч 20 Ст Сод и рем зд"/>
      <sheetName val="сч 70 ФОТ 2015 по мес"/>
      <sheetName val="сч 70 ФОТ по людям"/>
      <sheetName val="с 20 на 86 ФРР"/>
      <sheetName val="ФРР"/>
      <sheetName val="сч 90.01.1 рекл"/>
    </sheetNames>
    <sheetDataSet>
      <sheetData sheetId="0">
        <row r="198">
          <cell r="E198">
            <v>158175.6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4"/>
  <sheetViews>
    <sheetView tabSelected="1" workbookViewId="0">
      <selection activeCell="M13" sqref="M1:N1048576"/>
    </sheetView>
  </sheetViews>
  <sheetFormatPr defaultRowHeight="14.4" x14ac:dyDescent="0.3"/>
  <cols>
    <col min="1" max="1" width="8.109375" customWidth="1"/>
    <col min="2" max="2" width="81.88671875" customWidth="1"/>
    <col min="3" max="3" width="19.5546875" customWidth="1"/>
    <col min="4" max="4" width="17.33203125" customWidth="1"/>
    <col min="5" max="5" width="14.88671875" style="1" customWidth="1"/>
    <col min="6" max="6" width="15.88671875" customWidth="1"/>
  </cols>
  <sheetData>
    <row r="2" spans="1:6" x14ac:dyDescent="0.3">
      <c r="C2" t="s">
        <v>0</v>
      </c>
    </row>
    <row r="3" spans="1:6" x14ac:dyDescent="0.3">
      <c r="C3" t="s">
        <v>37</v>
      </c>
    </row>
    <row r="5" spans="1:6" ht="15.6" x14ac:dyDescent="0.3">
      <c r="A5" s="2"/>
    </row>
    <row r="7" spans="1:6" ht="18" x14ac:dyDescent="0.35">
      <c r="A7" s="3" t="s">
        <v>38</v>
      </c>
      <c r="C7" s="4"/>
      <c r="D7" s="4"/>
      <c r="E7" s="5"/>
    </row>
    <row r="8" spans="1:6" ht="18" x14ac:dyDescent="0.35">
      <c r="A8" s="3" t="s">
        <v>39</v>
      </c>
      <c r="C8" s="4"/>
      <c r="D8" s="4"/>
      <c r="E8" s="5"/>
    </row>
    <row r="9" spans="1:6" ht="18" x14ac:dyDescent="0.35">
      <c r="A9" s="3"/>
      <c r="C9" s="4"/>
      <c r="D9" s="4"/>
      <c r="E9" s="5"/>
    </row>
    <row r="10" spans="1:6" ht="18" x14ac:dyDescent="0.35">
      <c r="A10" s="3"/>
      <c r="C10" s="4"/>
      <c r="D10" s="4"/>
      <c r="E10" s="5"/>
    </row>
    <row r="11" spans="1:6" ht="15" thickBot="1" x14ac:dyDescent="0.35">
      <c r="B11" s="6"/>
      <c r="C11" s="7" t="s">
        <v>40</v>
      </c>
      <c r="D11" s="8"/>
      <c r="E11" s="9"/>
    </row>
    <row r="12" spans="1:6" ht="28.8" x14ac:dyDescent="0.3">
      <c r="B12" s="4"/>
      <c r="C12" s="10" t="s">
        <v>41</v>
      </c>
      <c r="D12" s="10" t="s">
        <v>42</v>
      </c>
      <c r="E12" s="11" t="s">
        <v>1</v>
      </c>
      <c r="F12" s="56" t="s">
        <v>43</v>
      </c>
    </row>
    <row r="13" spans="1:6" ht="15" thickBot="1" x14ac:dyDescent="0.35">
      <c r="B13" s="12"/>
      <c r="C13" s="13" t="s">
        <v>2</v>
      </c>
      <c r="D13" s="13" t="s">
        <v>2</v>
      </c>
      <c r="E13" s="13" t="s">
        <v>2</v>
      </c>
      <c r="F13" s="57"/>
    </row>
    <row r="14" spans="1:6" ht="33.75" customHeight="1" x14ac:dyDescent="0.3">
      <c r="A14" s="14" t="s">
        <v>3</v>
      </c>
      <c r="B14" s="15" t="s">
        <v>4</v>
      </c>
      <c r="C14" s="16">
        <f>SUM(C15:C18)</f>
        <v>31926846</v>
      </c>
      <c r="D14" s="16">
        <v>32553442</v>
      </c>
      <c r="E14" s="17"/>
      <c r="F14" s="18">
        <f>F15+F16</f>
        <v>38254816</v>
      </c>
    </row>
    <row r="15" spans="1:6" ht="15.75" customHeight="1" x14ac:dyDescent="0.3">
      <c r="A15" s="14"/>
      <c r="B15" t="s">
        <v>44</v>
      </c>
      <c r="C15" s="19">
        <f>3034509*10</f>
        <v>30345090</v>
      </c>
      <c r="D15" s="20"/>
      <c r="E15" s="12"/>
      <c r="F15" s="22">
        <v>36356709</v>
      </c>
    </row>
    <row r="16" spans="1:6" ht="15.75" customHeight="1" x14ac:dyDescent="0.3">
      <c r="A16" s="14"/>
      <c r="B16" t="s">
        <v>45</v>
      </c>
      <c r="C16" s="19">
        <f>[1]Свод!E198*10</f>
        <v>1581756</v>
      </c>
      <c r="D16" s="20"/>
      <c r="E16" s="12"/>
      <c r="F16" s="22">
        <f>1898107</f>
        <v>1898107</v>
      </c>
    </row>
    <row r="17" spans="1:6" ht="15.75" customHeight="1" x14ac:dyDescent="0.3">
      <c r="A17" s="14"/>
      <c r="C17" s="19"/>
      <c r="D17" s="20"/>
      <c r="E17" s="12"/>
      <c r="F17" s="22"/>
    </row>
    <row r="18" spans="1:6" ht="15.75" customHeight="1" x14ac:dyDescent="0.3">
      <c r="A18" s="14"/>
      <c r="C18" s="19"/>
      <c r="D18" s="20"/>
      <c r="E18" s="12"/>
      <c r="F18" s="22"/>
    </row>
    <row r="19" spans="1:6" ht="10.5" customHeight="1" x14ac:dyDescent="0.3">
      <c r="A19" s="14"/>
      <c r="C19" s="20"/>
      <c r="D19" s="20"/>
      <c r="E19" s="12"/>
      <c r="F19" s="21"/>
    </row>
    <row r="20" spans="1:6" ht="19.5" customHeight="1" x14ac:dyDescent="0.3">
      <c r="A20" s="14" t="s">
        <v>3</v>
      </c>
      <c r="B20" s="23" t="s">
        <v>5</v>
      </c>
      <c r="C20" s="16">
        <f>SUM(C15:C19)</f>
        <v>31926846</v>
      </c>
      <c r="D20" s="16">
        <f>D14</f>
        <v>32553442</v>
      </c>
      <c r="E20" s="24">
        <f>E21</f>
        <v>133829</v>
      </c>
      <c r="F20" s="21"/>
    </row>
    <row r="21" spans="1:6" ht="24.75" customHeight="1" x14ac:dyDescent="0.3">
      <c r="A21" s="14" t="s">
        <v>3</v>
      </c>
      <c r="B21" s="6" t="s">
        <v>6</v>
      </c>
      <c r="C21" s="58">
        <v>0</v>
      </c>
      <c r="D21" s="16">
        <v>88106</v>
      </c>
      <c r="E21" s="58">
        <f>D21+D22-C21</f>
        <v>133829</v>
      </c>
      <c r="F21" s="21"/>
    </row>
    <row r="22" spans="1:6" ht="21" customHeight="1" x14ac:dyDescent="0.3">
      <c r="A22" s="14" t="s">
        <v>3</v>
      </c>
      <c r="B22" s="6" t="s">
        <v>7</v>
      </c>
      <c r="C22" s="58"/>
      <c r="D22" s="16">
        <v>45723</v>
      </c>
      <c r="E22" s="58"/>
      <c r="F22" s="21"/>
    </row>
    <row r="23" spans="1:6" ht="25.5" customHeight="1" thickBot="1" x14ac:dyDescent="0.35">
      <c r="A23" s="25"/>
      <c r="B23" s="7" t="s">
        <v>8</v>
      </c>
      <c r="C23" s="26"/>
      <c r="D23" s="26"/>
      <c r="E23" s="27">
        <f>E20</f>
        <v>133829</v>
      </c>
      <c r="F23" s="28"/>
    </row>
    <row r="24" spans="1:6" x14ac:dyDescent="0.3">
      <c r="B24" s="4"/>
      <c r="D24" s="4"/>
      <c r="E24" s="5"/>
    </row>
    <row r="25" spans="1:6" x14ac:dyDescent="0.3">
      <c r="B25" s="4"/>
      <c r="D25" s="4"/>
      <c r="E25" s="5"/>
    </row>
    <row r="26" spans="1:6" x14ac:dyDescent="0.3">
      <c r="B26" s="4"/>
      <c r="C26" s="29"/>
      <c r="D26" s="4"/>
      <c r="E26" s="5"/>
    </row>
    <row r="27" spans="1:6" x14ac:dyDescent="0.3">
      <c r="B27" s="4"/>
      <c r="D27" s="4"/>
      <c r="E27" s="5"/>
    </row>
    <row r="28" spans="1:6" x14ac:dyDescent="0.3">
      <c r="B28" s="4"/>
      <c r="D28" s="4"/>
      <c r="E28" s="5"/>
    </row>
    <row r="29" spans="1:6" x14ac:dyDescent="0.3">
      <c r="B29" s="4"/>
      <c r="D29" s="4"/>
      <c r="E29" s="5"/>
    </row>
    <row r="30" spans="1:6" x14ac:dyDescent="0.3">
      <c r="B30" s="4"/>
      <c r="D30" s="4"/>
      <c r="E30" s="5"/>
    </row>
    <row r="31" spans="1:6" ht="11.4" customHeight="1" x14ac:dyDescent="0.3">
      <c r="B31" s="4"/>
      <c r="D31" s="4"/>
      <c r="E31" s="5"/>
    </row>
    <row r="32" spans="1:6" x14ac:dyDescent="0.3">
      <c r="B32" s="4"/>
      <c r="D32" s="4"/>
      <c r="E32" s="5"/>
    </row>
    <row r="33" spans="1:5" x14ac:dyDescent="0.3">
      <c r="B33" s="4"/>
      <c r="D33" s="4"/>
      <c r="E33" s="5"/>
    </row>
    <row r="34" spans="1:5" ht="4.5" customHeight="1" x14ac:dyDescent="0.3">
      <c r="B34" s="4"/>
      <c r="D34" s="4"/>
      <c r="E34" s="5"/>
    </row>
    <row r="35" spans="1:5" hidden="1" x14ac:dyDescent="0.3">
      <c r="B35" s="4"/>
      <c r="D35" s="4"/>
      <c r="E35" s="5"/>
    </row>
    <row r="36" spans="1:5" hidden="1" x14ac:dyDescent="0.3">
      <c r="B36" s="4"/>
      <c r="D36" s="4"/>
      <c r="E36" s="5"/>
    </row>
    <row r="38" spans="1:5" x14ac:dyDescent="0.3">
      <c r="B38" s="4"/>
      <c r="D38" s="4"/>
      <c r="E38" s="5"/>
    </row>
    <row r="39" spans="1:5" x14ac:dyDescent="0.3">
      <c r="B39" s="4"/>
      <c r="D39" s="4"/>
      <c r="E39" s="5"/>
    </row>
    <row r="40" spans="1:5" ht="4.5" customHeight="1" x14ac:dyDescent="0.3">
      <c r="B40" s="4"/>
      <c r="D40" s="4"/>
      <c r="E40" s="5"/>
    </row>
    <row r="41" spans="1:5" hidden="1" x14ac:dyDescent="0.3">
      <c r="B41" s="4"/>
      <c r="D41" s="4"/>
      <c r="E41" s="5"/>
    </row>
    <row r="42" spans="1:5" hidden="1" x14ac:dyDescent="0.3">
      <c r="B42" s="4"/>
      <c r="D42" s="4"/>
      <c r="E42" s="5"/>
    </row>
    <row r="44" spans="1:5" ht="21" x14ac:dyDescent="0.3">
      <c r="A44" s="30" t="s">
        <v>46</v>
      </c>
    </row>
    <row r="45" spans="1:5" ht="21" x14ac:dyDescent="0.3">
      <c r="A45" s="30"/>
    </row>
    <row r="46" spans="1:5" ht="21" x14ac:dyDescent="0.3">
      <c r="A46" s="30"/>
    </row>
    <row r="47" spans="1:5" ht="15" thickBot="1" x14ac:dyDescent="0.35">
      <c r="C47" s="25"/>
      <c r="D47" s="25"/>
      <c r="E47" s="31"/>
    </row>
    <row r="48" spans="1:5" ht="28.8" x14ac:dyDescent="0.3">
      <c r="C48" s="10" t="s">
        <v>41</v>
      </c>
      <c r="D48" s="32" t="s">
        <v>47</v>
      </c>
      <c r="E48" s="11" t="s">
        <v>9</v>
      </c>
    </row>
    <row r="49" spans="1:7" ht="15" thickBot="1" x14ac:dyDescent="0.35">
      <c r="C49" s="13" t="s">
        <v>2</v>
      </c>
      <c r="D49" s="13" t="s">
        <v>2</v>
      </c>
      <c r="E49" s="13" t="s">
        <v>2</v>
      </c>
    </row>
    <row r="50" spans="1:7" x14ac:dyDescent="0.3">
      <c r="C50" s="33"/>
      <c r="D50" s="33"/>
      <c r="E50" s="33"/>
    </row>
    <row r="51" spans="1:7" x14ac:dyDescent="0.3">
      <c r="A51" s="23" t="s">
        <v>10</v>
      </c>
      <c r="C51" s="34">
        <v>18083998</v>
      </c>
      <c r="D51" s="34">
        <v>17790292</v>
      </c>
      <c r="E51" s="35">
        <f>C51-D51</f>
        <v>293706</v>
      </c>
    </row>
    <row r="52" spans="1:7" ht="15.75" customHeight="1" x14ac:dyDescent="0.3">
      <c r="C52" s="29"/>
      <c r="D52" s="29"/>
      <c r="E52" s="36" t="s">
        <v>11</v>
      </c>
    </row>
    <row r="53" spans="1:7" ht="15.75" customHeight="1" x14ac:dyDescent="0.3">
      <c r="C53" s="29"/>
      <c r="D53" s="29"/>
      <c r="E53" s="36" t="s">
        <v>12</v>
      </c>
    </row>
    <row r="54" spans="1:7" ht="15.75" customHeight="1" x14ac:dyDescent="0.3">
      <c r="B54" t="s">
        <v>13</v>
      </c>
      <c r="C54" s="29">
        <v>166660</v>
      </c>
      <c r="D54" s="29">
        <v>54451</v>
      </c>
      <c r="E54" s="37">
        <f>C54-D54</f>
        <v>112209</v>
      </c>
    </row>
    <row r="55" spans="1:7" ht="15.75" customHeight="1" x14ac:dyDescent="0.3">
      <c r="B55" t="s">
        <v>14</v>
      </c>
      <c r="C55" s="29">
        <v>33330</v>
      </c>
      <c r="D55" s="29">
        <v>74790</v>
      </c>
      <c r="E55" s="37">
        <f t="shared" ref="E55:E59" si="0">C55-D55</f>
        <v>-41460</v>
      </c>
    </row>
    <row r="56" spans="1:7" ht="15.75" customHeight="1" x14ac:dyDescent="0.3">
      <c r="B56" t="s">
        <v>15</v>
      </c>
      <c r="C56" s="29">
        <v>291660</v>
      </c>
      <c r="D56" s="29">
        <v>361262</v>
      </c>
      <c r="E56" s="37">
        <f t="shared" si="0"/>
        <v>-69602</v>
      </c>
    </row>
    <row r="57" spans="1:7" ht="15.75" customHeight="1" x14ac:dyDescent="0.3">
      <c r="B57" t="s">
        <v>16</v>
      </c>
      <c r="C57" s="29">
        <v>425000</v>
      </c>
      <c r="D57" s="29">
        <v>354565</v>
      </c>
      <c r="E57" s="37">
        <f t="shared" si="0"/>
        <v>70435</v>
      </c>
      <c r="G57" s="29"/>
    </row>
    <row r="58" spans="1:7" ht="15.75" customHeight="1" x14ac:dyDescent="0.3">
      <c r="B58" t="s">
        <v>17</v>
      </c>
      <c r="C58" s="29">
        <v>720000</v>
      </c>
      <c r="D58" s="29">
        <v>720000</v>
      </c>
      <c r="E58" s="37">
        <f t="shared" si="0"/>
        <v>0</v>
      </c>
    </row>
    <row r="59" spans="1:7" x14ac:dyDescent="0.3">
      <c r="A59" s="23" t="s">
        <v>18</v>
      </c>
      <c r="C59" s="34">
        <v>6373866</v>
      </c>
      <c r="D59" s="34">
        <v>6985216</v>
      </c>
      <c r="E59" s="38">
        <f t="shared" si="0"/>
        <v>-611350</v>
      </c>
    </row>
    <row r="60" spans="1:7" x14ac:dyDescent="0.3">
      <c r="C60" s="29"/>
      <c r="D60" s="29"/>
      <c r="E60" s="36" t="s">
        <v>19</v>
      </c>
    </row>
    <row r="61" spans="1:7" x14ac:dyDescent="0.3">
      <c r="C61" s="29"/>
      <c r="D61" s="29"/>
      <c r="E61" s="36" t="s">
        <v>20</v>
      </c>
    </row>
    <row r="62" spans="1:7" x14ac:dyDescent="0.3">
      <c r="B62" t="s">
        <v>21</v>
      </c>
      <c r="C62" s="29">
        <v>100000</v>
      </c>
      <c r="D62" s="29">
        <v>99035</v>
      </c>
      <c r="E62" s="37">
        <f t="shared" ref="E62:E68" si="1">C62-D62</f>
        <v>965</v>
      </c>
    </row>
    <row r="63" spans="1:7" x14ac:dyDescent="0.3">
      <c r="B63" t="s">
        <v>22</v>
      </c>
      <c r="C63" s="29">
        <v>81000</v>
      </c>
      <c r="D63" s="29">
        <v>72921</v>
      </c>
      <c r="E63" s="37">
        <f t="shared" si="1"/>
        <v>8079</v>
      </c>
    </row>
    <row r="64" spans="1:7" x14ac:dyDescent="0.3">
      <c r="B64" t="s">
        <v>23</v>
      </c>
      <c r="C64" s="29">
        <v>166666</v>
      </c>
      <c r="D64" s="29">
        <v>178322</v>
      </c>
      <c r="E64" s="37">
        <f t="shared" si="1"/>
        <v>-11656</v>
      </c>
    </row>
    <row r="65" spans="1:6" x14ac:dyDescent="0.3">
      <c r="B65" t="s">
        <v>24</v>
      </c>
      <c r="C65" s="29">
        <v>73500</v>
      </c>
      <c r="D65" s="29">
        <v>105217</v>
      </c>
      <c r="E65" s="37">
        <f t="shared" si="1"/>
        <v>-31717</v>
      </c>
    </row>
    <row r="66" spans="1:6" x14ac:dyDescent="0.3">
      <c r="B66" t="s">
        <v>25</v>
      </c>
      <c r="C66" s="29">
        <v>125000</v>
      </c>
      <c r="D66" s="29">
        <v>86531</v>
      </c>
      <c r="E66" s="37">
        <f t="shared" si="1"/>
        <v>38469</v>
      </c>
    </row>
    <row r="67" spans="1:6" x14ac:dyDescent="0.3">
      <c r="B67" t="s">
        <v>26</v>
      </c>
      <c r="C67" s="29">
        <v>129510</v>
      </c>
      <c r="D67" s="29">
        <v>158532</v>
      </c>
      <c r="E67" s="37">
        <f t="shared" si="1"/>
        <v>-29022</v>
      </c>
    </row>
    <row r="68" spans="1:6" x14ac:dyDescent="0.3">
      <c r="B68" t="s">
        <v>27</v>
      </c>
      <c r="C68" s="29">
        <v>76500</v>
      </c>
      <c r="D68" s="29">
        <v>75085</v>
      </c>
      <c r="E68" s="37">
        <f t="shared" si="1"/>
        <v>1415</v>
      </c>
    </row>
    <row r="69" spans="1:6" x14ac:dyDescent="0.3">
      <c r="A69" s="23" t="s">
        <v>28</v>
      </c>
      <c r="C69" s="34">
        <f>2645145</f>
        <v>2645145</v>
      </c>
      <c r="D69" s="39">
        <v>2747640</v>
      </c>
      <c r="E69" s="35">
        <f>C69-D69</f>
        <v>-102495</v>
      </c>
    </row>
    <row r="70" spans="1:6" x14ac:dyDescent="0.3">
      <c r="A70" s="23"/>
      <c r="C70" s="29"/>
      <c r="D70" s="20"/>
      <c r="E70" s="36" t="s">
        <v>29</v>
      </c>
    </row>
    <row r="71" spans="1:6" x14ac:dyDescent="0.3">
      <c r="A71" s="23"/>
      <c r="B71" s="40" t="s">
        <v>30</v>
      </c>
      <c r="C71" s="29">
        <v>611800</v>
      </c>
      <c r="D71" s="41">
        <v>611830</v>
      </c>
      <c r="E71" s="36">
        <f t="shared" ref="E71:E77" si="2">C71-D71</f>
        <v>-30</v>
      </c>
    </row>
    <row r="72" spans="1:6" x14ac:dyDescent="0.3">
      <c r="A72" s="23"/>
      <c r="B72" s="40" t="s">
        <v>31</v>
      </c>
      <c r="C72" s="29">
        <v>166668</v>
      </c>
      <c r="D72" s="20">
        <v>199650</v>
      </c>
      <c r="E72" s="36">
        <f t="shared" si="2"/>
        <v>-32982</v>
      </c>
    </row>
    <row r="73" spans="1:6" x14ac:dyDescent="0.3">
      <c r="A73" s="23"/>
      <c r="B73" s="40" t="s">
        <v>32</v>
      </c>
      <c r="C73" s="29">
        <v>640000</v>
      </c>
      <c r="D73" s="20">
        <v>656500</v>
      </c>
      <c r="E73" s="36">
        <f t="shared" si="2"/>
        <v>-16500</v>
      </c>
      <c r="F73" s="29"/>
    </row>
    <row r="74" spans="1:6" x14ac:dyDescent="0.3">
      <c r="A74" s="23"/>
      <c r="B74" s="40" t="s">
        <v>33</v>
      </c>
      <c r="C74" s="29">
        <v>750000</v>
      </c>
      <c r="D74" s="20">
        <v>750000</v>
      </c>
      <c r="E74" s="36">
        <f t="shared" si="2"/>
        <v>0</v>
      </c>
      <c r="F74" s="29"/>
    </row>
    <row r="75" spans="1:6" x14ac:dyDescent="0.3">
      <c r="B75" s="40" t="s">
        <v>48</v>
      </c>
      <c r="C75" s="29">
        <v>130000</v>
      </c>
      <c r="D75" s="29">
        <v>182983</v>
      </c>
      <c r="E75" s="36">
        <f t="shared" si="2"/>
        <v>-52983</v>
      </c>
    </row>
    <row r="76" spans="1:6" x14ac:dyDescent="0.3">
      <c r="A76" s="23" t="s">
        <v>34</v>
      </c>
      <c r="C76" s="34">
        <f>C77</f>
        <v>4800000</v>
      </c>
      <c r="D76" s="34">
        <f>D77</f>
        <v>4800000</v>
      </c>
      <c r="E76" s="38">
        <f t="shared" si="2"/>
        <v>0</v>
      </c>
    </row>
    <row r="77" spans="1:6" x14ac:dyDescent="0.3">
      <c r="A77" s="42"/>
      <c r="B77" s="40" t="s">
        <v>35</v>
      </c>
      <c r="C77" s="43">
        <v>4800000</v>
      </c>
      <c r="D77" s="44">
        <v>4800000</v>
      </c>
      <c r="E77" s="45">
        <f t="shared" si="2"/>
        <v>0</v>
      </c>
    </row>
    <row r="78" spans="1:6" ht="15" thickBot="1" x14ac:dyDescent="0.35">
      <c r="A78" s="25"/>
      <c r="B78" s="25"/>
      <c r="C78" s="25"/>
      <c r="D78" s="25"/>
      <c r="E78" s="31"/>
    </row>
    <row r="79" spans="1:6" ht="15" thickBot="1" x14ac:dyDescent="0.35">
      <c r="A79" s="46" t="s">
        <v>36</v>
      </c>
      <c r="B79" s="47"/>
      <c r="C79" s="48">
        <f>C51+C59+C69+C76</f>
        <v>31903009</v>
      </c>
      <c r="D79" s="48">
        <f>D51+D59+D69+D76</f>
        <v>32323148</v>
      </c>
      <c r="E79" s="48">
        <f>E51+E59+E69+E76</f>
        <v>-420139</v>
      </c>
    </row>
    <row r="81" spans="1:5" s="23" customFormat="1" x14ac:dyDescent="0.3">
      <c r="E81" s="49"/>
    </row>
    <row r="82" spans="1:5" s="23" customFormat="1" x14ac:dyDescent="0.3">
      <c r="A82" s="23" t="s">
        <v>49</v>
      </c>
      <c r="B82" s="50"/>
      <c r="D82" s="51">
        <f>E79</f>
        <v>-420139</v>
      </c>
      <c r="E82" s="49"/>
    </row>
    <row r="83" spans="1:5" s="23" customFormat="1" x14ac:dyDescent="0.3">
      <c r="A83" s="52" t="s">
        <v>50</v>
      </c>
      <c r="B83" s="53"/>
      <c r="C83" s="52"/>
      <c r="D83" s="54">
        <v>568206</v>
      </c>
      <c r="E83" s="55"/>
    </row>
    <row r="84" spans="1:5" s="23" customFormat="1" x14ac:dyDescent="0.3">
      <c r="B84" s="50"/>
      <c r="D84" s="51"/>
      <c r="E84" s="49"/>
    </row>
  </sheetData>
  <mergeCells count="3">
    <mergeCell ref="F12:F13"/>
    <mergeCell ref="C21:C22"/>
    <mergeCell ref="E21:E22"/>
  </mergeCell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2018-12-05T14:02:14Z</dcterms:modified>
</cp:coreProperties>
</file>